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540" windowWidth="12120" windowHeight="2025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'比率表'!$A$1:$M$145</definedName>
  </definedNames>
  <calcPr fullCalcOnLoad="1"/>
</workbook>
</file>

<file path=xl/sharedStrings.xml><?xml version="1.0" encoding="utf-8"?>
<sst xmlns="http://schemas.openxmlformats.org/spreadsheetml/2006/main" count="103" uniqueCount="87">
  <si>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</si>
  <si>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</si>
  <si>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</si>
  <si>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</si>
  <si>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</si>
  <si>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</si>
  <si>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</si>
  <si>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</si>
  <si>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</si>
  <si>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</si>
  <si>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</si>
  <si>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</si>
  <si>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</si>
  <si>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</si>
  <si>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</si>
  <si>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</si>
  <si>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</si>
  <si>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</si>
  <si>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</si>
  <si>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</si>
  <si>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</si>
  <si>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</si>
  <si>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</si>
  <si>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</si>
  <si>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</si>
  <si>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</si>
  <si>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</si>
  <si>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</si>
  <si>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</si>
  <si>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</si>
  <si>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</si>
  <si>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</si>
  <si>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</si>
  <si>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</si>
  <si>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</si>
  <si>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</si>
  <si>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</si>
  <si>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</si>
  <si>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</si>
  <si>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</si>
  <si>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</si>
  <si>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</si>
  <si>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</si>
  <si>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</si>
  <si>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</si>
  <si>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</si>
  <si>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</si>
  <si>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</si>
  <si>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</si>
  <si>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</si>
  <si>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</si>
  <si>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</si>
  <si>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</si>
  <si>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</si>
  <si>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</si>
  <si>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</si>
  <si>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</si>
  <si>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</si>
  <si>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</si>
  <si>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</si>
  <si>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</si>
  <si>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</si>
  <si>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</si>
  <si>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</si>
  <si>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</si>
  <si>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</si>
  <si>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</si>
  <si>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</si>
  <si>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</si>
  <si>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</si>
  <si>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</si>
  <si>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</si>
  <si>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</si>
  <si>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</si>
  <si>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</si>
  <si>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</si>
  <si>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</si>
  <si>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</si>
  <si>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</si>
  <si>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</si>
  <si>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</si>
  <si>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>OTC資料</t>
  </si>
  <si>
    <t>OTC總市值</t>
  </si>
  <si>
    <t xml:space="preserve"> </t>
  </si>
  <si>
    <t>TSE資料</t>
  </si>
  <si>
    <t>20180131 即市003318820327 外市003332074507 QFII001015615758 GFII000118669629 基金000023350733 股東000235749554 單位萬元</t>
  </si>
  <si>
    <r>
      <t>註:外陸資截至</t>
    </r>
    <r>
      <rPr>
        <b/>
        <sz val="14"/>
        <color indexed="10"/>
        <rFont val="標楷體"/>
        <family val="4"/>
      </rPr>
      <t>10</t>
    </r>
    <r>
      <rPr>
        <b/>
        <sz val="14"/>
        <color indexed="10"/>
        <rFont val="標楷體"/>
        <family val="4"/>
      </rPr>
      <t>7</t>
    </r>
    <r>
      <rPr>
        <b/>
        <sz val="14"/>
        <color indexed="10"/>
        <rFont val="標楷體"/>
        <family val="4"/>
      </rPr>
      <t>.1.</t>
    </r>
    <r>
      <rPr>
        <b/>
        <sz val="14"/>
        <color indexed="10"/>
        <rFont val="標楷體"/>
        <family val="4"/>
      </rPr>
      <t>31</t>
    </r>
    <r>
      <rPr>
        <b/>
        <sz val="14"/>
        <rFont val="標楷體"/>
        <family val="4"/>
      </rPr>
      <t>止持有上市公司股票市值新臺幣(以下同)</t>
    </r>
    <r>
      <rPr>
        <b/>
        <sz val="14"/>
        <color indexed="10"/>
        <rFont val="標楷體"/>
        <family val="4"/>
      </rPr>
      <t>139,339</t>
    </r>
    <r>
      <rPr>
        <b/>
        <sz val="14"/>
        <rFont val="標楷體"/>
        <family val="4"/>
      </rPr>
      <t>億元，上櫃公司股票市值</t>
    </r>
    <r>
      <rPr>
        <b/>
        <sz val="14"/>
        <color indexed="10"/>
        <rFont val="標楷體"/>
        <family val="4"/>
      </rPr>
      <t>7,837</t>
    </r>
    <r>
      <rPr>
        <b/>
        <sz val="14"/>
        <rFont val="標楷體"/>
        <family val="4"/>
      </rPr>
      <t>億元,合計持有上市櫃股票市值</t>
    </r>
    <r>
      <rPr>
        <b/>
        <sz val="14"/>
        <color indexed="10"/>
        <rFont val="標楷體"/>
        <family val="4"/>
      </rPr>
      <t>147,176</t>
    </r>
    <r>
      <rPr>
        <b/>
        <sz val="14"/>
        <rFont val="標楷體"/>
        <family val="4"/>
      </rPr>
      <t>億元。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</si>
</sst>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43" y="1461"/>
            <a:ext cx="353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3" y="1779"/>
            <a:ext cx="329" cy="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3" y="2172"/>
            <a:ext cx="341" cy="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62674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68655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ts.t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="90" zoomScaleNormal="90" zoomScalePageLayoutView="0" workbookViewId="0" topLeftCell="A1">
      <pane ySplit="9" topLeftCell="A129" activePane="bottomLeft" state="frozen"/>
      <selection pane="topLeft" activeCell="A1" sqref="A1"/>
      <selection pane="bottomLeft" activeCell="A144" sqref="A144:M144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0.125" style="0" customWidth="1"/>
    <col min="6" max="6" width="13.50390625" style="0" bestFit="1" customWidth="1"/>
    <col min="8" max="8" width="11.875" style="0" customWidth="1"/>
    <col min="9" max="9" width="12.375" style="0" customWidth="1"/>
    <col min="11" max="11" width="11.50390625" style="0" customWidth="1"/>
    <col min="12" max="12" width="9.50390625" style="0" customWidth="1"/>
    <col min="13" max="13" width="11.125" style="0" customWidth="1"/>
  </cols>
  <sheetData>
    <row r="1" spans="1:13" s="5" customFormat="1" ht="21" customHeight="1">
      <c r="A1" s="131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7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3"/>
      <c r="B3" s="123" t="s">
        <v>9</v>
      </c>
      <c r="C3" s="124"/>
      <c r="D3" s="124"/>
      <c r="E3" s="123" t="s">
        <v>10</v>
      </c>
      <c r="F3" s="134"/>
      <c r="G3" s="134"/>
      <c r="H3" s="135" t="s">
        <v>11</v>
      </c>
      <c r="I3" s="136"/>
      <c r="J3" s="136"/>
      <c r="K3" s="123" t="s">
        <v>12</v>
      </c>
      <c r="L3" s="124"/>
      <c r="M3" s="124"/>
    </row>
    <row r="4" spans="1:13" s="1" customFormat="1" ht="18.75" customHeight="1">
      <c r="A4" s="133"/>
      <c r="B4" s="28"/>
      <c r="C4" s="29" t="s">
        <v>27</v>
      </c>
      <c r="D4" s="28"/>
      <c r="E4" s="123" t="s">
        <v>28</v>
      </c>
      <c r="F4" s="134"/>
      <c r="G4" s="134"/>
      <c r="H4" s="136"/>
      <c r="I4" s="136"/>
      <c r="J4" s="136"/>
      <c r="K4" s="125" t="s">
        <v>26</v>
      </c>
      <c r="L4" s="124"/>
      <c r="M4" s="124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26"/>
      <c r="B8" s="129" t="s">
        <v>24</v>
      </c>
      <c r="C8" s="130"/>
      <c r="D8" s="130"/>
      <c r="E8" s="127" t="s">
        <v>25</v>
      </c>
      <c r="F8" s="128"/>
      <c r="G8" s="128"/>
      <c r="H8" s="127" t="s">
        <v>13</v>
      </c>
      <c r="I8" s="128"/>
      <c r="J8" s="128"/>
      <c r="K8" s="123" t="s">
        <v>12</v>
      </c>
      <c r="L8" s="124"/>
      <c r="M8" s="124"/>
    </row>
    <row r="9" spans="1:13" s="1" customFormat="1" ht="16.5">
      <c r="A9" s="126"/>
      <c r="B9" s="130"/>
      <c r="C9" s="130"/>
      <c r="D9" s="130"/>
      <c r="E9" s="128"/>
      <c r="F9" s="128"/>
      <c r="G9" s="128"/>
      <c r="H9" s="128"/>
      <c r="I9" s="128"/>
      <c r="J9" s="128"/>
      <c r="K9" s="125" t="s">
        <v>26</v>
      </c>
      <c r="L9" s="124"/>
      <c r="M9" s="124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>
        <v>10612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>
      <c r="A142" s="108">
        <v>1070131</v>
      </c>
      <c r="B142" s="103">
        <f>'工作底稿'!D3*100</f>
        <v>34.177366510989195</v>
      </c>
      <c r="C142" s="103">
        <f>'工作底稿'!D5*100</f>
        <v>17.51738296603942</v>
      </c>
      <c r="D142" s="104">
        <f>'工作底稿'!D7*100</f>
        <v>32.61599786286717</v>
      </c>
      <c r="E142" s="105">
        <f>'工作底稿'!F3*100</f>
        <v>0.7035853315116808</v>
      </c>
      <c r="F142" s="105">
        <f>'工作底稿'!F5*100</f>
        <v>0.0004425941670809007</v>
      </c>
      <c r="G142" s="104">
        <f>'工作底稿'!F7*100</f>
        <v>0.6376870056050288</v>
      </c>
      <c r="H142" s="105">
        <f>'工作底稿'!G3*100</f>
        <v>7.103414188531937</v>
      </c>
      <c r="I142" s="105">
        <f>'工作底稿'!G5*100</f>
        <v>5.316079833614896</v>
      </c>
      <c r="J142" s="104">
        <f>'工作底稿'!G7*100</f>
        <v>6.935905750246304</v>
      </c>
      <c r="K142" s="105">
        <f>'工作底稿'!I3*100</f>
        <v>41.98436603103281</v>
      </c>
      <c r="L142" s="105">
        <f>'工作底稿'!I5*100</f>
        <v>22.833905393821397</v>
      </c>
      <c r="M142" s="104">
        <f>'工作底稿'!I7*100</f>
        <v>40.189590618718505</v>
      </c>
    </row>
    <row r="143" ht="15.75" customHeight="1"/>
    <row r="144" spans="1:13" ht="40.5" customHeight="1">
      <c r="A144" s="121" t="s">
        <v>86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</sheetData>
  <sheetProtection/>
  <mergeCells count="15">
    <mergeCell ref="A1:M1"/>
    <mergeCell ref="B3:D3"/>
    <mergeCell ref="K4:M4"/>
    <mergeCell ref="K3:M3"/>
    <mergeCell ref="A3:A4"/>
    <mergeCell ref="E3:G3"/>
    <mergeCell ref="E4:G4"/>
    <mergeCell ref="H3:J4"/>
    <mergeCell ref="A144:M144"/>
    <mergeCell ref="K8:M8"/>
    <mergeCell ref="K9:M9"/>
    <mergeCell ref="A8:A9"/>
    <mergeCell ref="E8:G9"/>
    <mergeCell ref="H8:J9"/>
    <mergeCell ref="B8:D9"/>
  </mergeCells>
  <printOptions horizontalCentered="1" verticalCentered="1"/>
  <pageMargins left="0.35433070866141736" right="0.35433070866141736" top="0" bottom="0" header="0.11811023622047245" footer="0.15748031496062992"/>
  <pageSetup horizontalDpi="300" verticalDpi="300" orientation="landscape" paperSize="9" scale="9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110" zoomScaleNormal="110" zoomScalePageLayoutView="0" workbookViewId="0" topLeftCell="B1">
      <selection activeCell="D4" sqref="D4:F4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6.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6.5">
      <c r="B2" s="54" t="s">
        <v>21</v>
      </c>
      <c r="C2" s="57">
        <f>C16</f>
        <v>331882.0327</v>
      </c>
      <c r="D2" s="57">
        <f>D16</f>
        <v>101561.5758</v>
      </c>
      <c r="E2" s="57">
        <f>E16</f>
        <v>11866.9629</v>
      </c>
      <c r="F2" s="57">
        <f>F16</f>
        <v>2335.0733</v>
      </c>
      <c r="G2" s="57">
        <f>G16</f>
        <v>23574.9554</v>
      </c>
      <c r="H2" s="58">
        <f>SUM(D2:F2)</f>
        <v>115763.61200000001</v>
      </c>
      <c r="I2" s="58">
        <f>H2+G2</f>
        <v>139338.5674</v>
      </c>
      <c r="J2" s="95" t="s">
        <v>52</v>
      </c>
    </row>
    <row r="3" spans="2:9" s="3" customFormat="1" ht="15.75">
      <c r="B3" s="59"/>
      <c r="C3" s="60"/>
      <c r="D3" s="137">
        <f>(D2+E2)/C2</f>
        <v>0.34177366510989193</v>
      </c>
      <c r="E3" s="137"/>
      <c r="F3" s="62">
        <f>F2/C2</f>
        <v>0.007035853315116808</v>
      </c>
      <c r="G3" s="63">
        <f>G2/C2</f>
        <v>0.07103414188531937</v>
      </c>
      <c r="H3" s="64">
        <f>D3+F3</f>
        <v>0.34880951842500874</v>
      </c>
      <c r="I3" s="65">
        <f>H3+G3</f>
        <v>0.4198436603103281</v>
      </c>
    </row>
    <row r="4" spans="2:10" s="4" customFormat="1" ht="16.5">
      <c r="B4" s="66" t="s">
        <v>22</v>
      </c>
      <c r="C4" s="67">
        <f>D22</f>
        <v>34320.38</v>
      </c>
      <c r="D4" s="82">
        <f>E20</f>
        <v>5313.8483</v>
      </c>
      <c r="E4" s="82">
        <f>F20</f>
        <v>698.1841</v>
      </c>
      <c r="F4" s="82">
        <f>G20</f>
        <v>0.1519</v>
      </c>
      <c r="G4" s="82">
        <f>H20</f>
        <v>1824.4988</v>
      </c>
      <c r="H4" s="68">
        <f>SUM(D4:F4)</f>
        <v>6012.1843</v>
      </c>
      <c r="I4" s="68">
        <f>H4+G4</f>
        <v>7836.6831</v>
      </c>
      <c r="J4" s="95" t="s">
        <v>52</v>
      </c>
    </row>
    <row r="5" spans="2:9" s="1" customFormat="1" ht="15.75">
      <c r="B5" s="54"/>
      <c r="C5" s="69"/>
      <c r="D5" s="137">
        <f>(D4+E4)/C4</f>
        <v>0.17517382966039421</v>
      </c>
      <c r="E5" s="137"/>
      <c r="F5" s="62">
        <f>F4/C4</f>
        <v>4.425941670809007E-06</v>
      </c>
      <c r="G5" s="63">
        <f>G4/C4</f>
        <v>0.053160798336148965</v>
      </c>
      <c r="H5" s="64">
        <f>D5+F5</f>
        <v>0.17517825560206501</v>
      </c>
      <c r="I5" s="65">
        <f>G5+H5</f>
        <v>0.22833905393821397</v>
      </c>
    </row>
    <row r="6" spans="2:9" s="1" customFormat="1" ht="15.75">
      <c r="B6" s="54" t="s">
        <v>23</v>
      </c>
      <c r="C6" s="58">
        <f aca="true" t="shared" si="0" ref="C6:H6">C2+C4</f>
        <v>366202.4127</v>
      </c>
      <c r="D6" s="70">
        <f>D2+D4</f>
        <v>106875.4241</v>
      </c>
      <c r="E6" s="70">
        <f t="shared" si="0"/>
        <v>12565.147</v>
      </c>
      <c r="F6" s="70">
        <f>F2+F4</f>
        <v>2335.2252</v>
      </c>
      <c r="G6" s="70">
        <f>G2+G4</f>
        <v>25399.4542</v>
      </c>
      <c r="H6" s="58">
        <f t="shared" si="0"/>
        <v>121775.7963</v>
      </c>
      <c r="I6" s="58">
        <f>H6+G6</f>
        <v>147175.2505</v>
      </c>
    </row>
    <row r="7" spans="2:9" s="1" customFormat="1" ht="15.75">
      <c r="B7" s="54"/>
      <c r="C7" s="58"/>
      <c r="D7" s="137">
        <f>(D6+E6)/C6</f>
        <v>0.3261599786286717</v>
      </c>
      <c r="E7" s="137"/>
      <c r="F7" s="62">
        <f>F6/C6</f>
        <v>0.006376870056050288</v>
      </c>
      <c r="G7" s="63">
        <f>G6/C6</f>
        <v>0.06935905750246305</v>
      </c>
      <c r="H7" s="64">
        <f>D7+F7</f>
        <v>0.332536848684722</v>
      </c>
      <c r="I7" s="65">
        <f>G7+H7</f>
        <v>0.40189590618718507</v>
      </c>
    </row>
    <row r="8" spans="2:9" s="1" customFormat="1" ht="15.7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.75">
      <c r="B9" s="71"/>
      <c r="C9" s="72"/>
      <c r="D9" s="73"/>
      <c r="E9" s="73"/>
      <c r="F9" s="74"/>
      <c r="G9" s="75"/>
      <c r="H9" s="76"/>
      <c r="I9" s="77"/>
    </row>
    <row r="10" spans="2:9" s="1" customFormat="1" ht="16.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6.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6.5">
      <c r="B12" s="90" t="s">
        <v>21</v>
      </c>
      <c r="C12" s="58"/>
      <c r="D12" s="61"/>
      <c r="E12" s="61"/>
      <c r="F12" s="62"/>
      <c r="G12" s="63"/>
      <c r="H12" s="76"/>
      <c r="I12" s="91"/>
    </row>
    <row r="13" spans="1:3" ht="16.5" customHeight="1">
      <c r="A13" s="36" t="s">
        <v>35</v>
      </c>
      <c r="B13" s="118" t="s">
        <v>85</v>
      </c>
      <c r="C13"/>
    </row>
    <row r="14" spans="2:9" ht="16.5">
      <c r="B14" s="92"/>
      <c r="C14" s="117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7.25">
      <c r="B15" s="92">
        <v>10000</v>
      </c>
      <c r="C15" s="115">
        <v>3318820327</v>
      </c>
      <c r="D15" s="115">
        <v>1015615758</v>
      </c>
      <c r="E15" s="115">
        <v>118669629</v>
      </c>
      <c r="F15" s="115">
        <v>23350733</v>
      </c>
      <c r="G15" s="115">
        <v>235749554</v>
      </c>
      <c r="H15" s="95" t="s">
        <v>51</v>
      </c>
      <c r="I15" s="47"/>
    </row>
    <row r="16" spans="2:9" ht="16.5">
      <c r="B16" s="92" t="s">
        <v>49</v>
      </c>
      <c r="C16" s="53">
        <f>C15/$B$15</f>
        <v>331882.0327</v>
      </c>
      <c r="D16" s="53">
        <f>D15/$B$15</f>
        <v>101561.5758</v>
      </c>
      <c r="E16" s="53">
        <f>E15/$B$15</f>
        <v>11866.9629</v>
      </c>
      <c r="F16" s="53">
        <f>F15/$B$15</f>
        <v>2335.0733</v>
      </c>
      <c r="G16" s="53">
        <f>G15/$B$15</f>
        <v>23574.9554</v>
      </c>
      <c r="H16" s="26"/>
      <c r="I16" s="47"/>
    </row>
    <row r="17" spans="2:9" ht="16.5">
      <c r="B17" s="46"/>
      <c r="C17" s="27"/>
      <c r="D17" s="26"/>
      <c r="E17" s="26"/>
      <c r="F17" s="26"/>
      <c r="G17" s="26"/>
      <c r="H17" s="26"/>
      <c r="I17" s="47"/>
    </row>
    <row r="18" spans="2:9" ht="16.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6.5">
      <c r="A19" s="96">
        <v>20120507</v>
      </c>
      <c r="B19" s="119">
        <v>20180131</v>
      </c>
      <c r="C19" s="120">
        <v>341001289</v>
      </c>
      <c r="D19" s="120">
        <v>373343462</v>
      </c>
      <c r="E19" s="120">
        <v>53138483</v>
      </c>
      <c r="F19" s="120">
        <v>6981841</v>
      </c>
      <c r="G19" s="120">
        <v>1519</v>
      </c>
      <c r="H19" s="120">
        <v>18244988</v>
      </c>
      <c r="I19" s="95" t="s">
        <v>51</v>
      </c>
    </row>
    <row r="20" spans="2:9" s="26" customFormat="1" ht="16.5">
      <c r="B20" s="92" t="s">
        <v>49</v>
      </c>
      <c r="C20" s="52">
        <f aca="true" t="shared" si="1" ref="C20:H20">C19/$B$15</f>
        <v>34100.1289</v>
      </c>
      <c r="D20" s="52">
        <f t="shared" si="1"/>
        <v>37334.3462</v>
      </c>
      <c r="E20" s="82">
        <f t="shared" si="1"/>
        <v>5313.8483</v>
      </c>
      <c r="F20" s="82">
        <f t="shared" si="1"/>
        <v>698.1841</v>
      </c>
      <c r="G20" s="82">
        <f t="shared" si="1"/>
        <v>0.1519</v>
      </c>
      <c r="H20" s="82">
        <f t="shared" si="1"/>
        <v>1824.4988</v>
      </c>
      <c r="I20" s="49"/>
    </row>
    <row r="21" spans="2:9" s="26" customFormat="1" ht="16.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6.5">
      <c r="B22" s="100" t="s">
        <v>54</v>
      </c>
      <c r="C22" s="114">
        <v>3432038</v>
      </c>
      <c r="D22" s="81">
        <f>C22/100</f>
        <v>34320.38</v>
      </c>
      <c r="E22" s="52"/>
      <c r="F22" s="52"/>
      <c r="G22" s="52"/>
      <c r="H22" s="52"/>
      <c r="I22" s="47"/>
    </row>
    <row r="23" spans="2:9" ht="16.5">
      <c r="B23" s="46"/>
      <c r="C23" s="27"/>
      <c r="D23" s="26"/>
      <c r="E23" s="26"/>
      <c r="F23" s="26"/>
      <c r="G23" s="26"/>
      <c r="H23" s="26"/>
      <c r="I23" s="47"/>
    </row>
    <row r="24" spans="2:9" ht="17.25" thickBot="1">
      <c r="B24" s="48"/>
      <c r="C24" s="94"/>
      <c r="D24" s="50"/>
      <c r="E24" s="50"/>
      <c r="F24" s="50"/>
      <c r="G24" s="50"/>
      <c r="H24" s="50"/>
      <c r="I24" s="51"/>
    </row>
    <row r="25" spans="2:3" ht="16.5">
      <c r="B25" s="97"/>
      <c r="C25" s="101" t="s">
        <v>84</v>
      </c>
    </row>
    <row r="26" spans="2:5" ht="16.5">
      <c r="B26" s="98"/>
      <c r="C26" s="116" t="s">
        <v>81</v>
      </c>
      <c r="E26" t="s">
        <v>83</v>
      </c>
    </row>
    <row r="27" spans="2:3" ht="16.5">
      <c r="B27" s="99"/>
      <c r="C27" s="101" t="s">
        <v>82</v>
      </c>
    </row>
    <row r="29" ht="17.25">
      <c r="B29" s="107"/>
    </row>
    <row r="30" spans="2:8" ht="17.25">
      <c r="B30" s="36"/>
      <c r="C30" s="27"/>
      <c r="D30" s="26"/>
      <c r="E30" s="26"/>
      <c r="F30" s="26"/>
      <c r="G30" s="26"/>
      <c r="H30" s="26"/>
    </row>
    <row r="31" spans="2:8" ht="16.5">
      <c r="B31" s="107"/>
      <c r="C31" s="27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09"/>
      <c r="D33" s="26"/>
      <c r="E33" s="26"/>
      <c r="F33" s="26"/>
      <c r="G33" s="26"/>
      <c r="H33" s="26"/>
    </row>
    <row r="34" spans="3:8" ht="16.5">
      <c r="C34" s="110"/>
      <c r="D34" s="26"/>
      <c r="E34" s="26"/>
      <c r="F34" s="26"/>
      <c r="G34" s="26"/>
      <c r="H34" s="26"/>
    </row>
    <row r="35" spans="3:8" ht="16.5">
      <c r="C35" s="111"/>
      <c r="D35" s="26"/>
      <c r="E35" s="26"/>
      <c r="F35" s="26"/>
      <c r="G35" s="26"/>
      <c r="H35" s="26"/>
    </row>
    <row r="36" spans="3:8" ht="16.5">
      <c r="C36" s="112"/>
      <c r="D36" s="26"/>
      <c r="E36" s="26"/>
      <c r="F36" s="26"/>
      <c r="G36" s="26"/>
      <c r="H36" s="26"/>
    </row>
    <row r="37" spans="3:8" ht="16.5">
      <c r="C37" s="112"/>
      <c r="D37" s="26"/>
      <c r="E37" s="26"/>
      <c r="F37" s="26"/>
      <c r="G37" s="26"/>
      <c r="H37" s="26"/>
    </row>
    <row r="38" spans="3:8" ht="16.5">
      <c r="C38" s="113"/>
      <c r="D38" s="26"/>
      <c r="E38" s="26"/>
      <c r="F38" s="26"/>
      <c r="G38" s="26"/>
      <c r="H38" s="26"/>
    </row>
    <row r="39" spans="3:8" ht="16.5">
      <c r="C39" s="27"/>
      <c r="D39" s="26"/>
      <c r="E39" s="26"/>
      <c r="F39" s="26"/>
      <c r="G39" s="26"/>
      <c r="H39" s="26"/>
    </row>
    <row r="40" spans="3:8" ht="16.5">
      <c r="C40" s="27"/>
      <c r="D40" s="26"/>
      <c r="E40" s="26"/>
      <c r="F40" s="26"/>
      <c r="G40" s="26"/>
      <c r="H40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陳坤松song</cp:lastModifiedBy>
  <cp:lastPrinted>2018-01-19T10:12:32Z</cp:lastPrinted>
  <dcterms:created xsi:type="dcterms:W3CDTF">2003-05-23T03:54:03Z</dcterms:created>
  <dcterms:modified xsi:type="dcterms:W3CDTF">2018-02-02T09:15:13Z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