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360" windowWidth="12120" windowHeight="2196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'比率表'!$A$1:$M$138</definedName>
  </definedNames>
  <calcPr fullCalcOnLoad="1"/>
</workbook>
</file>

<file path=xl/sharedStrings.xml><?xml version="1.0" encoding="utf-8"?>
<sst xmlns="http://schemas.openxmlformats.org/spreadsheetml/2006/main" count="103" uniqueCount="86">
  <si>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</si>
  <si>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</si>
  <si>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</si>
  <si>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</si>
  <si>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</si>
  <si>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</si>
  <si>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</si>
  <si>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</si>
  <si>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</si>
  <si>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</si>
  <si>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</si>
  <si>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</si>
  <si>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</si>
  <si>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</si>
  <si>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</si>
  <si>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</si>
  <si>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</si>
  <si>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</si>
  <si>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</si>
  <si>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</si>
  <si>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</si>
  <si>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</si>
  <si>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</si>
  <si>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</si>
  <si>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</si>
  <si>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</si>
  <si>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</si>
  <si>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</si>
  <si>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</si>
  <si>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</si>
  <si>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</si>
  <si>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</si>
  <si>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</si>
  <si>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</si>
  <si>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</si>
  <si>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</si>
  <si>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</si>
  <si>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</si>
  <si>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</si>
  <si>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</si>
  <si>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</si>
  <si>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</si>
  <si>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</si>
  <si>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</si>
  <si>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</si>
  <si>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</si>
  <si>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</si>
  <si>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</si>
  <si>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</si>
  <si>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</si>
  <si>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</si>
  <si>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</si>
  <si>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</si>
  <si>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</si>
  <si>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</si>
  <si>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</si>
  <si>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</si>
  <si>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</si>
  <si>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</si>
  <si>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</si>
  <si>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</si>
  <si>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</si>
  <si>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</si>
  <si>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</si>
  <si>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</si>
  <si>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</si>
  <si>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</si>
  <si>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</si>
  <si>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</si>
  <si>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</si>
  <si>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</si>
  <si>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</si>
  <si>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</si>
  <si>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</si>
  <si>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</si>
  <si>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</si>
  <si>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</si>
  <si>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</si>
  <si>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</si>
  <si>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 xml:space="preserve"> </t>
  </si>
  <si>
    <t>105年</t>
  </si>
  <si>
    <t>即市(全體總市值)</t>
  </si>
  <si>
    <t>TSE資料</t>
  </si>
  <si>
    <t>OTC資料</t>
  </si>
  <si>
    <t>20170630 即市003074586222 外市003092963512 QFII000946324510 GFII000110688360 基金000019481567 股東000204224258 單位萬元</t>
  </si>
  <si>
    <t>註:外陸資截至106.6.30止持有上市公司股票市值新臺幣(以下同)128,072億元,上櫃公司股票市值6,327億元,合計持有上市櫃股票市值134,398億元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</si>
</sst>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36" y="1472"/>
            <a:ext cx="368" cy="3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35" y="1773"/>
            <a:ext cx="336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0" y="2179"/>
            <a:ext cx="347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333375" cy="314325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60007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52425" cy="31432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419850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ts.t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B142" sqref="B142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75390625" style="0" customWidth="1"/>
    <col min="4" max="4" width="10.125" style="0" customWidth="1"/>
    <col min="6" max="6" width="13.50390625" style="0" bestFit="1" customWidth="1"/>
    <col min="8" max="8" width="11.75390625" style="0" customWidth="1"/>
    <col min="9" max="9" width="12.375" style="0" customWidth="1"/>
    <col min="11" max="11" width="11.50390625" style="0" customWidth="1"/>
    <col min="12" max="12" width="9.50390625" style="0" customWidth="1"/>
    <col min="13" max="13" width="11.25390625" style="0" customWidth="1"/>
  </cols>
  <sheetData>
    <row r="1" spans="1:13" s="5" customFormat="1" ht="21" customHeight="1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7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2"/>
      <c r="B3" s="122" t="s">
        <v>9</v>
      </c>
      <c r="C3" s="123"/>
      <c r="D3" s="123"/>
      <c r="E3" s="122" t="s">
        <v>10</v>
      </c>
      <c r="F3" s="133"/>
      <c r="G3" s="133"/>
      <c r="H3" s="134" t="s">
        <v>11</v>
      </c>
      <c r="I3" s="135"/>
      <c r="J3" s="135"/>
      <c r="K3" s="122" t="s">
        <v>12</v>
      </c>
      <c r="L3" s="123"/>
      <c r="M3" s="123"/>
    </row>
    <row r="4" spans="1:13" s="1" customFormat="1" ht="18.75" customHeight="1">
      <c r="A4" s="132"/>
      <c r="B4" s="28"/>
      <c r="C4" s="29" t="s">
        <v>27</v>
      </c>
      <c r="D4" s="28"/>
      <c r="E4" s="122" t="s">
        <v>28</v>
      </c>
      <c r="F4" s="133"/>
      <c r="G4" s="133"/>
      <c r="H4" s="135"/>
      <c r="I4" s="135"/>
      <c r="J4" s="135"/>
      <c r="K4" s="124" t="s">
        <v>26</v>
      </c>
      <c r="L4" s="123"/>
      <c r="M4" s="123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25"/>
      <c r="B8" s="128" t="s">
        <v>24</v>
      </c>
      <c r="C8" s="129"/>
      <c r="D8" s="129"/>
      <c r="E8" s="126" t="s">
        <v>25</v>
      </c>
      <c r="F8" s="127"/>
      <c r="G8" s="127"/>
      <c r="H8" s="126" t="s">
        <v>13</v>
      </c>
      <c r="I8" s="127"/>
      <c r="J8" s="127"/>
      <c r="K8" s="122" t="s">
        <v>12</v>
      </c>
      <c r="L8" s="123"/>
      <c r="M8" s="123"/>
    </row>
    <row r="9" spans="1:13" s="1" customFormat="1" ht="15">
      <c r="A9" s="125"/>
      <c r="B9" s="129"/>
      <c r="C9" s="129"/>
      <c r="D9" s="129"/>
      <c r="E9" s="127"/>
      <c r="F9" s="127"/>
      <c r="G9" s="127"/>
      <c r="H9" s="127"/>
      <c r="I9" s="127"/>
      <c r="J9" s="127"/>
      <c r="K9" s="124" t="s">
        <v>26</v>
      </c>
      <c r="L9" s="123"/>
      <c r="M9" s="123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80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>
      <c r="A135" s="108">
        <v>1060630</v>
      </c>
      <c r="B135" s="103">
        <f>'工作底稿'!D3*100</f>
        <v>34.37902838556336</v>
      </c>
      <c r="C135" s="103">
        <f>'工作底稿'!D5*100</f>
        <v>15.619499456824414</v>
      </c>
      <c r="D135" s="104">
        <f>'工作底稿'!D7*100</f>
        <v>32.702015704775924</v>
      </c>
      <c r="E135" s="105">
        <f>'工作底稿'!F3*100</f>
        <v>0.6336321570883563</v>
      </c>
      <c r="F135" s="105">
        <f>'工作底稿'!F5*100</f>
        <v>0.0007030305520115056</v>
      </c>
      <c r="G135" s="104">
        <f>'工作底稿'!F7*100</f>
        <v>0.5770513028849713</v>
      </c>
      <c r="H135" s="105">
        <f>'工作底稿'!G3*100</f>
        <v>6.642333089854067</v>
      </c>
      <c r="I135" s="105">
        <f>'工作底稿'!G5*100</f>
        <v>5.340053426346285</v>
      </c>
      <c r="J135" s="104">
        <f>'工作底稿'!G7*100</f>
        <v>6.525915480545742</v>
      </c>
      <c r="K135" s="105">
        <f>'工作底稿'!I3*100</f>
        <v>41.654993632505786</v>
      </c>
      <c r="L135" s="105">
        <f>'工作底稿'!I5*100</f>
        <v>20.960255913722715</v>
      </c>
      <c r="M135" s="104">
        <f>'工作底稿'!I7*100</f>
        <v>39.80498248820664</v>
      </c>
    </row>
    <row r="136" ht="15.75" customHeight="1"/>
    <row r="137" spans="1:13" ht="39" customHeight="1">
      <c r="A137" s="120" t="s">
        <v>85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</row>
  </sheetData>
  <sheetProtection/>
  <mergeCells count="15">
    <mergeCell ref="A1:M1"/>
    <mergeCell ref="B3:D3"/>
    <mergeCell ref="K4:M4"/>
    <mergeCell ref="K3:M3"/>
    <mergeCell ref="A3:A4"/>
    <mergeCell ref="E3:G3"/>
    <mergeCell ref="E4:G4"/>
    <mergeCell ref="H3:J4"/>
    <mergeCell ref="A137:M137"/>
    <mergeCell ref="K8:M8"/>
    <mergeCell ref="K9:M9"/>
    <mergeCell ref="A8:A9"/>
    <mergeCell ref="E8:G9"/>
    <mergeCell ref="H8:J9"/>
    <mergeCell ref="B8:D9"/>
  </mergeCells>
  <printOptions horizontalCentered="1" verticalCentered="1"/>
  <pageMargins left="0.35433070866141736" right="0.35433070866141736" top="0" bottom="0" header="0.11811023622047245" footer="0.15748031496062992"/>
  <pageSetup horizontalDpi="300" verticalDpi="300" orientation="landscape" paperSize="9" scale="9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110" zoomScaleNormal="110" zoomScalePageLayoutView="0" workbookViewId="0" topLeftCell="B1">
      <selection activeCell="B25" sqref="B25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25390625" style="2" customWidth="1"/>
    <col min="4" max="4" width="16.25390625" style="0" customWidth="1"/>
    <col min="5" max="5" width="16.625" style="0" customWidth="1"/>
    <col min="6" max="6" width="16.875" style="0" customWidth="1"/>
    <col min="7" max="8" width="17.25390625" style="0" customWidth="1"/>
  </cols>
  <sheetData>
    <row r="1" spans="2:9" s="1" customFormat="1" ht="15.7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5.75">
      <c r="B2" s="54" t="s">
        <v>21</v>
      </c>
      <c r="C2" s="57">
        <f>C16</f>
        <v>307458.6222</v>
      </c>
      <c r="D2" s="57">
        <f>D16</f>
        <v>94632.451</v>
      </c>
      <c r="E2" s="57">
        <f>E16</f>
        <v>11068.836</v>
      </c>
      <c r="F2" s="57">
        <f>F16</f>
        <v>1948.1567</v>
      </c>
      <c r="G2" s="57">
        <f>G16</f>
        <v>20422.4258</v>
      </c>
      <c r="H2" s="58">
        <f>SUM(D2:F2)</f>
        <v>107649.4437</v>
      </c>
      <c r="I2" s="58">
        <f>H2+G2</f>
        <v>128071.8695</v>
      </c>
      <c r="J2" s="95" t="s">
        <v>52</v>
      </c>
    </row>
    <row r="3" spans="2:9" s="3" customFormat="1" ht="15">
      <c r="B3" s="59"/>
      <c r="C3" s="60"/>
      <c r="D3" s="136">
        <f>(D2+E2)/C2</f>
        <v>0.3437902838556336</v>
      </c>
      <c r="E3" s="136"/>
      <c r="F3" s="62">
        <f>F2/C2</f>
        <v>0.006336321570883563</v>
      </c>
      <c r="G3" s="63">
        <f>G2/C2</f>
        <v>0.06642333089854068</v>
      </c>
      <c r="H3" s="64">
        <f>D3+F3</f>
        <v>0.35012660542651713</v>
      </c>
      <c r="I3" s="65">
        <f>H3+G3</f>
        <v>0.4165499363250578</v>
      </c>
    </row>
    <row r="4" spans="2:10" s="4" customFormat="1" ht="15.75">
      <c r="B4" s="66" t="s">
        <v>22</v>
      </c>
      <c r="C4" s="67">
        <f>D22</f>
        <v>30183.61</v>
      </c>
      <c r="D4" s="82">
        <f>E20</f>
        <v>4177.7258</v>
      </c>
      <c r="E4" s="82">
        <f>F20</f>
        <v>536.803</v>
      </c>
      <c r="F4" s="82">
        <f>G20</f>
        <v>0.2122</v>
      </c>
      <c r="G4" s="82">
        <f>H20</f>
        <v>1611.8209</v>
      </c>
      <c r="H4" s="68">
        <f>SUM(D4:F4)</f>
        <v>4714.741</v>
      </c>
      <c r="I4" s="68">
        <f>H4+G4</f>
        <v>6326.5619</v>
      </c>
      <c r="J4" s="95" t="s">
        <v>52</v>
      </c>
    </row>
    <row r="5" spans="2:9" s="1" customFormat="1" ht="15">
      <c r="B5" s="54"/>
      <c r="C5" s="69"/>
      <c r="D5" s="136">
        <f>(D4+E4)/C4</f>
        <v>0.15619499456824415</v>
      </c>
      <c r="E5" s="136"/>
      <c r="F5" s="62">
        <f>F4/C4</f>
        <v>7.030305520115056E-06</v>
      </c>
      <c r="G5" s="63">
        <f>G4/C4</f>
        <v>0.05340053426346285</v>
      </c>
      <c r="H5" s="64">
        <f>D5+F5</f>
        <v>0.15620202487376428</v>
      </c>
      <c r="I5" s="65">
        <f>G5+H5</f>
        <v>0.20960255913722714</v>
      </c>
    </row>
    <row r="6" spans="2:9" s="1" customFormat="1" ht="15">
      <c r="B6" s="54" t="s">
        <v>23</v>
      </c>
      <c r="C6" s="58">
        <f aca="true" t="shared" si="0" ref="C6:H6">C2+C4</f>
        <v>337642.23219999997</v>
      </c>
      <c r="D6" s="70">
        <f>D2+D4</f>
        <v>98810.1768</v>
      </c>
      <c r="E6" s="70">
        <f t="shared" si="0"/>
        <v>11605.639</v>
      </c>
      <c r="F6" s="70">
        <f t="shared" si="0"/>
        <v>1948.3689</v>
      </c>
      <c r="G6" s="70">
        <f t="shared" si="0"/>
        <v>22034.2467</v>
      </c>
      <c r="H6" s="58">
        <f t="shared" si="0"/>
        <v>112364.1847</v>
      </c>
      <c r="I6" s="58">
        <f>H6+G6</f>
        <v>134398.4314</v>
      </c>
    </row>
    <row r="7" spans="2:9" s="1" customFormat="1" ht="15">
      <c r="B7" s="54"/>
      <c r="C7" s="58"/>
      <c r="D7" s="136">
        <f>(D6+E6)/C6</f>
        <v>0.3270201570477593</v>
      </c>
      <c r="E7" s="136"/>
      <c r="F7" s="62">
        <f>F6/C6</f>
        <v>0.005770513028849713</v>
      </c>
      <c r="G7" s="63">
        <f>G6/C6</f>
        <v>0.06525915480545742</v>
      </c>
      <c r="H7" s="64">
        <f>D7+F7</f>
        <v>0.332790670076609</v>
      </c>
      <c r="I7" s="65">
        <f>G7+H7</f>
        <v>0.3980498248820664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5.7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5.75">
      <c r="B12" s="90" t="s">
        <v>21</v>
      </c>
      <c r="C12" s="58"/>
      <c r="D12" s="61"/>
      <c r="E12" s="61"/>
      <c r="F12" s="62"/>
      <c r="G12" s="63"/>
      <c r="H12" s="76"/>
      <c r="I12" s="91"/>
    </row>
    <row r="13" spans="1:3" ht="16.5" customHeight="1">
      <c r="A13" s="36" t="s">
        <v>35</v>
      </c>
      <c r="B13" s="107" t="s">
        <v>84</v>
      </c>
      <c r="C13"/>
    </row>
    <row r="14" spans="2:9" ht="15.75">
      <c r="B14" s="92"/>
      <c r="C14" s="117" t="s">
        <v>81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5">
        <v>3074586222</v>
      </c>
      <c r="D15" s="115">
        <v>946324510</v>
      </c>
      <c r="E15" s="115">
        <v>110688360</v>
      </c>
      <c r="F15" s="115">
        <v>19481567</v>
      </c>
      <c r="G15" s="115">
        <v>204224258</v>
      </c>
      <c r="H15" s="95" t="s">
        <v>51</v>
      </c>
      <c r="I15" s="47"/>
    </row>
    <row r="16" spans="2:9" ht="15.75">
      <c r="B16" s="92" t="s">
        <v>49</v>
      </c>
      <c r="C16" s="53">
        <f>C15/$B$15</f>
        <v>307458.6222</v>
      </c>
      <c r="D16" s="53">
        <f>D15/$B$15</f>
        <v>94632.451</v>
      </c>
      <c r="E16" s="53">
        <f>E15/$B$15</f>
        <v>11068.836</v>
      </c>
      <c r="F16" s="53">
        <f>F15/$B$15</f>
        <v>1948.1567</v>
      </c>
      <c r="G16" s="53">
        <f>G15/$B$15</f>
        <v>20422.4258</v>
      </c>
      <c r="H16" s="26"/>
      <c r="I16" s="47"/>
    </row>
    <row r="17" spans="2:9" ht="15.75">
      <c r="B17" s="46"/>
      <c r="C17" s="27"/>
      <c r="D17" s="26"/>
      <c r="E17" s="26"/>
      <c r="F17" s="26"/>
      <c r="G17" s="26"/>
      <c r="H17" s="26"/>
      <c r="I17" s="47"/>
    </row>
    <row r="18" spans="2:9" ht="15.7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5.75">
      <c r="A19" s="96">
        <v>20120507</v>
      </c>
      <c r="B19" s="118">
        <v>20170630</v>
      </c>
      <c r="C19" s="119">
        <v>298194908</v>
      </c>
      <c r="D19" s="119">
        <v>331260349</v>
      </c>
      <c r="E19" s="119">
        <v>41777258</v>
      </c>
      <c r="F19" s="119">
        <v>5368030</v>
      </c>
      <c r="G19" s="119">
        <v>2122</v>
      </c>
      <c r="H19" s="119">
        <v>16118209</v>
      </c>
      <c r="I19" s="95" t="s">
        <v>51</v>
      </c>
    </row>
    <row r="20" spans="2:9" s="26" customFormat="1" ht="15.75">
      <c r="B20" s="92" t="s">
        <v>49</v>
      </c>
      <c r="C20" s="52">
        <f aca="true" t="shared" si="1" ref="C20:H20">C19/$B$15</f>
        <v>29819.4908</v>
      </c>
      <c r="D20" s="52">
        <f t="shared" si="1"/>
        <v>33126.0349</v>
      </c>
      <c r="E20" s="82">
        <f t="shared" si="1"/>
        <v>4177.7258</v>
      </c>
      <c r="F20" s="82">
        <f t="shared" si="1"/>
        <v>536.803</v>
      </c>
      <c r="G20" s="82">
        <f t="shared" si="1"/>
        <v>0.2122</v>
      </c>
      <c r="H20" s="82">
        <f t="shared" si="1"/>
        <v>1611.8209</v>
      </c>
      <c r="I20" s="49"/>
    </row>
    <row r="21" spans="2:9" s="26" customFormat="1" ht="15.7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5.75">
      <c r="B22" s="100" t="s">
        <v>54</v>
      </c>
      <c r="C22" s="114">
        <v>3018361</v>
      </c>
      <c r="D22" s="81">
        <f>C22/100</f>
        <v>30183.61</v>
      </c>
      <c r="E22" s="52"/>
      <c r="F22" s="52"/>
      <c r="G22" s="52"/>
      <c r="H22" s="52"/>
      <c r="I22" s="47"/>
    </row>
    <row r="23" spans="2:9" ht="15.75">
      <c r="B23" s="46"/>
      <c r="C23" s="27"/>
      <c r="D23" s="26"/>
      <c r="E23" s="26"/>
      <c r="F23" s="26"/>
      <c r="G23" s="26"/>
      <c r="H23" s="26"/>
      <c r="I23" s="47"/>
    </row>
    <row r="24" spans="2:9" ht="16.5" thickBot="1">
      <c r="B24" s="48"/>
      <c r="C24" s="94"/>
      <c r="D24" s="50"/>
      <c r="E24" s="50"/>
      <c r="F24" s="50"/>
      <c r="G24" s="50"/>
      <c r="H24" s="50"/>
      <c r="I24" s="51"/>
    </row>
    <row r="25" spans="2:3" ht="15.75">
      <c r="B25" s="97"/>
      <c r="C25" s="101" t="s">
        <v>82</v>
      </c>
    </row>
    <row r="26" spans="2:5" ht="15.75">
      <c r="B26" s="98"/>
      <c r="C26" s="116" t="s">
        <v>83</v>
      </c>
      <c r="E26" t="s">
        <v>79</v>
      </c>
    </row>
    <row r="27" spans="2:3" ht="15.75">
      <c r="B27" s="99"/>
      <c r="C27" s="101" t="s">
        <v>53</v>
      </c>
    </row>
    <row r="29" ht="16.5">
      <c r="B29" s="107"/>
    </row>
    <row r="30" spans="2:8" ht="16.5">
      <c r="B30" s="36"/>
      <c r="C30" s="27"/>
      <c r="D30" s="26"/>
      <c r="E30" s="26"/>
      <c r="F30" s="26"/>
      <c r="G30" s="26"/>
      <c r="H30" s="26"/>
    </row>
    <row r="31" spans="2:8" ht="16.5">
      <c r="B31" s="107"/>
      <c r="C31" s="27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09"/>
      <c r="D33" s="26"/>
      <c r="E33" s="26"/>
      <c r="F33" s="26"/>
      <c r="G33" s="26"/>
      <c r="H33" s="26"/>
    </row>
    <row r="34" spans="3:8" ht="16.5">
      <c r="C34" s="110"/>
      <c r="D34" s="26"/>
      <c r="E34" s="26"/>
      <c r="F34" s="26"/>
      <c r="G34" s="26"/>
      <c r="H34" s="26"/>
    </row>
    <row r="35" spans="3:8" ht="15.75">
      <c r="C35" s="111"/>
      <c r="D35" s="26"/>
      <c r="E35" s="26"/>
      <c r="F35" s="26"/>
      <c r="G35" s="26"/>
      <c r="H35" s="26"/>
    </row>
    <row r="36" spans="3:8" ht="15.75">
      <c r="C36" s="112"/>
      <c r="D36" s="26"/>
      <c r="E36" s="26"/>
      <c r="F36" s="26"/>
      <c r="G36" s="26"/>
      <c r="H36" s="26"/>
    </row>
    <row r="37" spans="3:8" ht="15.75">
      <c r="C37" s="112"/>
      <c r="D37" s="26"/>
      <c r="E37" s="26"/>
      <c r="F37" s="26"/>
      <c r="G37" s="26"/>
      <c r="H37" s="26"/>
    </row>
    <row r="38" spans="3:8" ht="15.75">
      <c r="C38" s="113"/>
      <c r="D38" s="26"/>
      <c r="E38" s="26"/>
      <c r="F38" s="26"/>
      <c r="G38" s="26"/>
      <c r="H38" s="26"/>
    </row>
    <row r="39" spans="3:8" ht="15.75">
      <c r="C39" s="27"/>
      <c r="D39" s="26"/>
      <c r="E39" s="26"/>
      <c r="F39" s="26"/>
      <c r="G39" s="26"/>
      <c r="H39" s="26"/>
    </row>
    <row r="40" spans="3:8" ht="15.75">
      <c r="C40" s="27"/>
      <c r="D40" s="26"/>
      <c r="E40" s="26"/>
      <c r="F40" s="26"/>
      <c r="G40" s="26"/>
      <c r="H40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楊祖武gleen</cp:lastModifiedBy>
  <cp:lastPrinted>2017-06-23T09:22:19Z</cp:lastPrinted>
  <dcterms:created xsi:type="dcterms:W3CDTF">2003-05-23T03:54:03Z</dcterms:created>
  <dcterms:modified xsi:type="dcterms:W3CDTF">2017-07-07T03:22:43Z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