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540" windowWidth="12120" windowHeight="2030" tabRatio="474" activeTab="0"/>
  </bookViews>
  <sheets>
    <sheet name="比率表" sheetId="1" r:id="rId1"/>
    <sheet name="工作底稿" sheetId="2" state="hidden" r:id="rId2"/>
  </sheets>
  <definedNames>
    <definedName name="_xlnm.Print_Area" localSheetId="0">'比率表'!$A$1:$M$158</definedName>
  </definedNames>
  <calcPr fullCalcOnLoad="1"/>
</workbook>
</file>

<file path=xl/sharedStrings.xml><?xml version="1.0" encoding="utf-8"?>
<sst xmlns="http://schemas.openxmlformats.org/spreadsheetml/2006/main" count="109" uniqueCount="94">
  <si>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</si>
  <si>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</si>
  <si>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</si>
  <si>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</si>
  <si>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</si>
  <si>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</si>
  <si>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</si>
  <si>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</si>
  <si>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</si>
  <si>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</si>
  <si>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</si>
  <si>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</si>
  <si>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</si>
  <si>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</si>
  <si>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</si>
  <si>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</si>
  <si>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</si>
  <si>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</si>
  <si>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</si>
  <si>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</si>
  <si>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</si>
  <si>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</si>
  <si>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</si>
  <si>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</si>
  <si>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</si>
  <si>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</si>
  <si>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</si>
  <si>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</si>
  <si>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</si>
  <si>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</si>
  <si>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</si>
  <si>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</si>
  <si>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</si>
  <si>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</si>
  <si>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</si>
  <si>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</si>
  <si>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</si>
  <si>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</si>
  <si>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</si>
  <si>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</si>
  <si>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</si>
  <si>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</si>
  <si>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</si>
  <si>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</si>
  <si>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</si>
  <si>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</si>
  <si>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</si>
  <si>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</si>
  <si>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</si>
  <si>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</si>
  <si>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</si>
  <si>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</si>
  <si>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</si>
  <si>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</si>
  <si>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</si>
  <si>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</si>
  <si>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</si>
  <si>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</si>
  <si>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</si>
  <si>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</si>
  <si>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</si>
  <si>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</si>
  <si>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</si>
  <si>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</si>
  <si>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</si>
  <si>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</si>
  <si>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</si>
  <si>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</si>
  <si>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</si>
  <si>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</si>
  <si>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</si>
  <si>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</si>
  <si>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</si>
  <si>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</si>
  <si>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</si>
  <si>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</si>
  <si>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</si>
  <si>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</si>
  <si>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</si>
  <si>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>105年</t>
  </si>
  <si>
    <t>即市(全體總市值)</t>
  </si>
  <si>
    <t>OTC資料</t>
  </si>
  <si>
    <t xml:space="preserve"> </t>
  </si>
  <si>
    <t>TSE資料</t>
  </si>
  <si>
    <t>106年</t>
  </si>
  <si>
    <t>OTC總市值</t>
  </si>
  <si>
    <t>上櫃</t>
  </si>
  <si>
    <t>櫃公司股票市值</t>
  </si>
  <si>
    <t>億元，上</t>
  </si>
  <si>
    <t>億元,合</t>
  </si>
  <si>
    <t>計持有上市櫃股票市值</t>
  </si>
  <si>
    <t>億元。</t>
  </si>
  <si>
    <t>20190227 即市003120272043 外市003140486967 QFII000917295899 GFII000106646182 基金000019883048 股東000217261977 單位萬元</t>
  </si>
  <si>
    <r>
      <t>註:外陸資截至</t>
    </r>
    <r>
      <rPr>
        <b/>
        <sz val="14"/>
        <color indexed="10"/>
        <rFont val="標楷體"/>
        <family val="4"/>
      </rPr>
      <t>10</t>
    </r>
    <r>
      <rPr>
        <b/>
        <sz val="14"/>
        <color indexed="10"/>
        <rFont val="標楷體"/>
        <family val="4"/>
      </rPr>
      <t>8</t>
    </r>
    <r>
      <rPr>
        <b/>
        <sz val="14"/>
        <color indexed="10"/>
        <rFont val="標楷體"/>
        <family val="4"/>
      </rPr>
      <t>.</t>
    </r>
    <r>
      <rPr>
        <b/>
        <sz val="14"/>
        <color indexed="10"/>
        <rFont val="標楷體"/>
        <family val="4"/>
      </rPr>
      <t>2.27</t>
    </r>
    <r>
      <rPr>
        <b/>
        <sz val="14"/>
        <rFont val="標楷體"/>
        <family val="4"/>
      </rPr>
      <t>止持有上市公司股票市值新臺幣(以下同)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</si>
</sst>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);[Red]\(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187" fontId="27" fillId="0" borderId="0" xfId="0" applyNumberFormat="1" applyFont="1" applyAlignment="1">
      <alignment/>
    </xf>
    <xf numFmtId="0" fontId="0" fillId="0" borderId="22" xfId="0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65" fillId="0" borderId="13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76" fontId="6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1" fillId="34" borderId="10" xfId="0" applyFont="1" applyFill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31" y="1479"/>
            <a:ext cx="378" cy="3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45" y="1779"/>
            <a:ext cx="326" cy="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3" y="2166"/>
            <a:ext cx="343" cy="3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333375" cy="323850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59626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52425" cy="32385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38175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ts.tse.com.tw/" TargetMode="External" /><Relationship Id="rId2" Type="http://schemas.openxmlformats.org/officeDocument/2006/relationships/hyperlink" Target="https://intd.tpex.org.tw/t05main2.htm" TargetMode="External" /><Relationship Id="rId3" Type="http://schemas.openxmlformats.org/officeDocument/2006/relationships/hyperlink" Target="http://www.otc.org.tw/ch/stock/aftertrading/market_highlight/highlight.ph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zoomScale="99" zoomScaleNormal="99" zoomScalePageLayoutView="0" workbookViewId="0" topLeftCell="A1">
      <pane ySplit="9" topLeftCell="A10" activePane="bottomLeft" state="frozen"/>
      <selection pane="topLeft" activeCell="G28" sqref="G28"/>
      <selection pane="bottomLeft" activeCell="I159" sqref="I159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875" style="0" customWidth="1"/>
    <col min="4" max="4" width="12.50390625" style="0" customWidth="1"/>
    <col min="6" max="6" width="12.125" style="0" customWidth="1"/>
    <col min="7" max="7" width="9.50390625" style="0" customWidth="1"/>
    <col min="8" max="8" width="12.125" style="0" customWidth="1"/>
    <col min="9" max="9" width="11.625" style="0" customWidth="1"/>
    <col min="10" max="10" width="8.00390625" style="0" customWidth="1"/>
    <col min="11" max="11" width="11.50390625" style="0" customWidth="1"/>
    <col min="12" max="12" width="9.50390625" style="0" customWidth="1"/>
    <col min="13" max="13" width="11.125" style="0" customWidth="1"/>
  </cols>
  <sheetData>
    <row r="1" spans="1:13" s="5" customFormat="1" ht="21" customHeight="1">
      <c r="A1" s="135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86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8"/>
      <c r="B3" s="137" t="s">
        <v>9</v>
      </c>
      <c r="C3" s="127"/>
      <c r="D3" s="127"/>
      <c r="E3" s="137" t="s">
        <v>10</v>
      </c>
      <c r="F3" s="139"/>
      <c r="G3" s="139"/>
      <c r="H3" s="140" t="s">
        <v>11</v>
      </c>
      <c r="I3" s="141"/>
      <c r="J3" s="141"/>
      <c r="K3" s="137" t="s">
        <v>12</v>
      </c>
      <c r="L3" s="127"/>
      <c r="M3" s="127"/>
    </row>
    <row r="4" spans="1:13" s="1" customFormat="1" ht="18.75" customHeight="1">
      <c r="A4" s="138"/>
      <c r="B4" s="28"/>
      <c r="C4" s="29" t="s">
        <v>27</v>
      </c>
      <c r="D4" s="28"/>
      <c r="E4" s="137" t="s">
        <v>28</v>
      </c>
      <c r="F4" s="139"/>
      <c r="G4" s="139"/>
      <c r="H4" s="141"/>
      <c r="I4" s="141"/>
      <c r="J4" s="141"/>
      <c r="K4" s="126" t="s">
        <v>26</v>
      </c>
      <c r="L4" s="127"/>
      <c r="M4" s="127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28"/>
      <c r="B8" s="131" t="s">
        <v>24</v>
      </c>
      <c r="C8" s="132"/>
      <c r="D8" s="132"/>
      <c r="E8" s="129" t="s">
        <v>25</v>
      </c>
      <c r="F8" s="130"/>
      <c r="G8" s="130"/>
      <c r="H8" s="129" t="s">
        <v>13</v>
      </c>
      <c r="I8" s="130"/>
      <c r="J8" s="130"/>
      <c r="K8" s="137" t="s">
        <v>12</v>
      </c>
      <c r="L8" s="127"/>
      <c r="M8" s="127"/>
    </row>
    <row r="9" spans="1:13" s="1" customFormat="1" ht="15">
      <c r="A9" s="128"/>
      <c r="B9" s="132"/>
      <c r="C9" s="132"/>
      <c r="D9" s="132"/>
      <c r="E9" s="130"/>
      <c r="F9" s="130"/>
      <c r="G9" s="130"/>
      <c r="H9" s="130"/>
      <c r="I9" s="130"/>
      <c r="J9" s="130"/>
      <c r="K9" s="126" t="s">
        <v>26</v>
      </c>
      <c r="L9" s="127"/>
      <c r="M9" s="127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 hidden="1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79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 hidden="1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 hidden="1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 hidden="1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 hidden="1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 hidden="1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 hidden="1">
      <c r="A135" s="108">
        <v>10606</v>
      </c>
      <c r="B135" s="103">
        <v>34.37902838556336</v>
      </c>
      <c r="C135" s="103">
        <v>15.619499456824414</v>
      </c>
      <c r="D135" s="104">
        <v>32.702015704775924</v>
      </c>
      <c r="E135" s="105">
        <v>0.6336321570883563</v>
      </c>
      <c r="F135" s="105">
        <v>0.0007030305520115056</v>
      </c>
      <c r="G135" s="104">
        <v>0.5770513028849713</v>
      </c>
      <c r="H135" s="105">
        <v>6.642333089854067</v>
      </c>
      <c r="I135" s="105">
        <v>5.340053426346285</v>
      </c>
      <c r="J135" s="104">
        <v>6.525915480545742</v>
      </c>
      <c r="K135" s="105">
        <v>41.654993632505786</v>
      </c>
      <c r="L135" s="105">
        <v>20.960255913722715</v>
      </c>
      <c r="M135" s="104">
        <v>39.80498248820664</v>
      </c>
    </row>
    <row r="136" spans="1:13" ht="19.5" hidden="1">
      <c r="A136" s="108">
        <v>10607</v>
      </c>
      <c r="B136" s="103">
        <v>34.613922211741816</v>
      </c>
      <c r="C136" s="103">
        <v>16.05060473030326</v>
      </c>
      <c r="D136" s="104">
        <v>32.91943178009778</v>
      </c>
      <c r="E136" s="105">
        <v>0.6362439276026791</v>
      </c>
      <c r="F136" s="105">
        <v>0.0006380700269751607</v>
      </c>
      <c r="G136" s="104">
        <v>0.5782247699259411</v>
      </c>
      <c r="H136" s="105">
        <v>6.776314786835831</v>
      </c>
      <c r="I136" s="105">
        <v>5.405598878907412</v>
      </c>
      <c r="J136" s="104">
        <v>6.651193563605695</v>
      </c>
      <c r="K136" s="105">
        <v>42.02648092618033</v>
      </c>
      <c r="L136" s="105">
        <v>21.456841679237648</v>
      </c>
      <c r="M136" s="104">
        <v>40.148850113629415</v>
      </c>
    </row>
    <row r="137" spans="1:13" ht="19.5" hidden="1">
      <c r="A137" s="108">
        <v>10608</v>
      </c>
      <c r="B137" s="103">
        <v>34.621812033127455</v>
      </c>
      <c r="C137" s="103">
        <v>15.971622521211454</v>
      </c>
      <c r="D137" s="104">
        <v>32.931454034504256</v>
      </c>
      <c r="E137" s="105">
        <v>0.6336427386134975</v>
      </c>
      <c r="F137" s="105">
        <v>0.0005835275750481298</v>
      </c>
      <c r="G137" s="104">
        <v>0.5762654824576166</v>
      </c>
      <c r="H137" s="105">
        <v>6.743333286170411</v>
      </c>
      <c r="I137" s="105">
        <v>5.215972927915407</v>
      </c>
      <c r="J137" s="104">
        <v>6.604901137976594</v>
      </c>
      <c r="K137" s="105">
        <v>41.99878805791136</v>
      </c>
      <c r="L137" s="105">
        <v>21.18817897670191</v>
      </c>
      <c r="M137" s="104">
        <v>40.11262065493847</v>
      </c>
    </row>
    <row r="138" spans="1:13" ht="19.5" hidden="1">
      <c r="A138" s="108">
        <v>10609</v>
      </c>
      <c r="B138" s="103">
        <v>34.087377893566746</v>
      </c>
      <c r="C138" s="103">
        <v>15.909362903702096</v>
      </c>
      <c r="D138" s="104">
        <v>32.40882947477807</v>
      </c>
      <c r="E138" s="105">
        <v>0.6560210733166253</v>
      </c>
      <c r="F138" s="105">
        <v>0.00041341903930354056</v>
      </c>
      <c r="G138" s="104">
        <v>0.5954826046198765</v>
      </c>
      <c r="H138" s="105">
        <v>6.803054479746649</v>
      </c>
      <c r="I138" s="105">
        <v>5.242015505608292</v>
      </c>
      <c r="J138" s="104">
        <v>6.65890895543234</v>
      </c>
      <c r="K138" s="105">
        <v>41.546453446630025</v>
      </c>
      <c r="L138" s="105">
        <v>21.15179182834969</v>
      </c>
      <c r="M138" s="104">
        <v>39.663221034830286</v>
      </c>
    </row>
    <row r="139" spans="1:13" ht="19.5" hidden="1">
      <c r="A139" s="108">
        <v>10610</v>
      </c>
      <c r="B139" s="103">
        <v>34.78611773266467</v>
      </c>
      <c r="C139" s="103">
        <v>16.635241835320357</v>
      </c>
      <c r="D139" s="104">
        <v>33.143447845612386</v>
      </c>
      <c r="E139" s="105">
        <v>0.6284381011098162</v>
      </c>
      <c r="F139" s="105">
        <v>0.00038322201422617797</v>
      </c>
      <c r="G139" s="104">
        <v>0.5715985941272612</v>
      </c>
      <c r="H139" s="105">
        <v>7.093995367841089</v>
      </c>
      <c r="I139" s="105">
        <v>5.2681999930494054</v>
      </c>
      <c r="J139" s="104">
        <v>6.928759315374415</v>
      </c>
      <c r="K139" s="105">
        <v>42.50855120161558</v>
      </c>
      <c r="L139" s="105">
        <v>21.90382505038399</v>
      </c>
      <c r="M139" s="104">
        <v>40.64380575511406</v>
      </c>
    </row>
    <row r="140" spans="1:13" ht="19.5" hidden="1">
      <c r="A140" s="108">
        <v>10611</v>
      </c>
      <c r="B140" s="103">
        <v>34.09053672560056</v>
      </c>
      <c r="C140" s="103">
        <v>17.2138232562476</v>
      </c>
      <c r="D140" s="104">
        <v>32.467722720394356</v>
      </c>
      <c r="E140" s="105">
        <v>0.6374411199879316</v>
      </c>
      <c r="F140" s="105">
        <v>0.00041417593333022547</v>
      </c>
      <c r="G140" s="104">
        <v>0.5761865251058897</v>
      </c>
      <c r="H140" s="105">
        <v>6.91616510447397</v>
      </c>
      <c r="I140" s="105">
        <v>5.05300256633688</v>
      </c>
      <c r="J140" s="104">
        <v>6.737008998852162</v>
      </c>
      <c r="K140" s="105">
        <v>41.64414295006246</v>
      </c>
      <c r="L140" s="105">
        <v>22.267239998517812</v>
      </c>
      <c r="M140" s="104">
        <v>39.78091824435241</v>
      </c>
    </row>
    <row r="141" spans="1:13" ht="19.5">
      <c r="A141" s="108" t="s">
        <v>84</v>
      </c>
      <c r="B141" s="103">
        <v>33.68753087517992</v>
      </c>
      <c r="C141" s="103">
        <v>17.35699028982794</v>
      </c>
      <c r="D141" s="104">
        <v>32.14304334094374</v>
      </c>
      <c r="E141" s="105">
        <v>0.6643197622985854</v>
      </c>
      <c r="F141" s="105">
        <v>0.00047090219373495076</v>
      </c>
      <c r="G141" s="104">
        <v>0.6015351726709457</v>
      </c>
      <c r="H141" s="105">
        <v>6.893686936904557</v>
      </c>
      <c r="I141" s="105">
        <v>5.2441899201003785</v>
      </c>
      <c r="J141" s="104">
        <v>6.73768306386076</v>
      </c>
      <c r="K141" s="105">
        <v>41.245537574383064</v>
      </c>
      <c r="L141" s="105">
        <v>22.601651112122052</v>
      </c>
      <c r="M141" s="104">
        <v>39.482261577475455</v>
      </c>
    </row>
    <row r="142" spans="1:13" ht="19.5">
      <c r="A142" s="108">
        <v>10701</v>
      </c>
      <c r="B142" s="103">
        <v>34.177366510989195</v>
      </c>
      <c r="C142" s="103">
        <v>17.51738296603942</v>
      </c>
      <c r="D142" s="104">
        <v>32.61599786286717</v>
      </c>
      <c r="E142" s="105">
        <v>0.7035853315116808</v>
      </c>
      <c r="F142" s="105">
        <v>0.0004425941670809007</v>
      </c>
      <c r="G142" s="104">
        <v>0.6376870056050288</v>
      </c>
      <c r="H142" s="105">
        <v>7.103414188531937</v>
      </c>
      <c r="I142" s="105">
        <v>5.316079833614896</v>
      </c>
      <c r="J142" s="104">
        <v>6.935905750246304</v>
      </c>
      <c r="K142" s="105">
        <v>41.98436603103281</v>
      </c>
      <c r="L142" s="105">
        <v>22.833905393821397</v>
      </c>
      <c r="M142" s="104">
        <v>40.189590618718505</v>
      </c>
    </row>
    <row r="143" spans="1:13" ht="19.5">
      <c r="A143" s="108">
        <v>10702</v>
      </c>
      <c r="B143" s="103">
        <v>33.805555827427845</v>
      </c>
      <c r="C143" s="103">
        <v>17.292494007836492</v>
      </c>
      <c r="D143" s="104">
        <v>32.26186206446716</v>
      </c>
      <c r="E143" s="105">
        <v>0.716403758184213</v>
      </c>
      <c r="F143" s="105">
        <v>0.00042200656328105304</v>
      </c>
      <c r="G143" s="104">
        <v>0.6494714971386204</v>
      </c>
      <c r="H143" s="105">
        <v>7.022247961008487</v>
      </c>
      <c r="I143" s="105">
        <v>5.283158910947323</v>
      </c>
      <c r="J143" s="104">
        <v>6.859672361816606</v>
      </c>
      <c r="K143" s="105">
        <v>41.54420754662055</v>
      </c>
      <c r="L143" s="105">
        <v>22.576074925347093</v>
      </c>
      <c r="M143" s="104">
        <v>39.771005923422386</v>
      </c>
    </row>
    <row r="144" spans="1:13" ht="19.5">
      <c r="A144" s="108">
        <v>10703</v>
      </c>
      <c r="B144" s="103">
        <v>33.76382654460152</v>
      </c>
      <c r="C144" s="103">
        <v>17.45432011868434</v>
      </c>
      <c r="D144" s="104">
        <v>32.18775500797329</v>
      </c>
      <c r="E144" s="105">
        <v>0.6995914301123596</v>
      </c>
      <c r="F144" s="105">
        <v>0.0005070121903241359</v>
      </c>
      <c r="G144" s="104">
        <v>0.6320353052356209</v>
      </c>
      <c r="H144" s="105">
        <v>6.922270451218243</v>
      </c>
      <c r="I144" s="105">
        <v>5.329560212704775</v>
      </c>
      <c r="J144" s="104">
        <v>6.7683586645912435</v>
      </c>
      <c r="K144" s="105">
        <v>41.38568842593212</v>
      </c>
      <c r="L144" s="105">
        <v>22.78438734357944</v>
      </c>
      <c r="M144" s="104">
        <v>39.58814897780016</v>
      </c>
    </row>
    <row r="145" spans="1:13" ht="19.5">
      <c r="A145" s="108">
        <v>10704</v>
      </c>
      <c r="B145" s="103">
        <v>32.78722004699189</v>
      </c>
      <c r="C145" s="103">
        <v>17.691486881315086</v>
      </c>
      <c r="D145" s="104">
        <v>31.34194073529623</v>
      </c>
      <c r="E145" s="105">
        <v>0.6487041386902982</v>
      </c>
      <c r="F145" s="105">
        <v>0.0006884796095090975</v>
      </c>
      <c r="G145" s="104">
        <v>0.5866625263058289</v>
      </c>
      <c r="H145" s="105">
        <v>6.1708444009605605</v>
      </c>
      <c r="I145" s="105">
        <v>4.676535468431963</v>
      </c>
      <c r="J145" s="104">
        <v>6.02777789589169</v>
      </c>
      <c r="K145" s="105">
        <v>39.60676858664275</v>
      </c>
      <c r="L145" s="105">
        <v>22.36871082935656</v>
      </c>
      <c r="M145" s="104">
        <v>37.95638115749375</v>
      </c>
    </row>
    <row r="146" spans="1:13" ht="19.5">
      <c r="A146" s="108">
        <v>10705</v>
      </c>
      <c r="B146" s="103">
        <v>33.11435208487129</v>
      </c>
      <c r="C146" s="103">
        <v>18.369630487872723</v>
      </c>
      <c r="D146" s="104">
        <v>31.67025203002824</v>
      </c>
      <c r="E146" s="105">
        <v>0.7781192711416466</v>
      </c>
      <c r="F146" s="105">
        <v>0.0004030504675953101</v>
      </c>
      <c r="G146" s="104">
        <v>0.7019496378569905</v>
      </c>
      <c r="H146" s="105">
        <v>6.201277044389039</v>
      </c>
      <c r="I146" s="105">
        <v>4.133087832076686</v>
      </c>
      <c r="J146" s="104">
        <v>5.9987183093679555</v>
      </c>
      <c r="K146" s="105">
        <v>40.093748400401985</v>
      </c>
      <c r="L146" s="105">
        <v>22.503121370417006</v>
      </c>
      <c r="M146" s="104">
        <v>38.37091997725319</v>
      </c>
    </row>
    <row r="147" spans="1:13" ht="19.5">
      <c r="A147" s="108">
        <v>10706</v>
      </c>
      <c r="B147" s="103">
        <v>32.619056671447844</v>
      </c>
      <c r="C147" s="103">
        <v>17.598073572028223</v>
      </c>
      <c r="D147" s="104">
        <v>31.160112101963737</v>
      </c>
      <c r="E147" s="105">
        <v>0.773398401523577</v>
      </c>
      <c r="F147" s="105">
        <v>0.00039920756292836137</v>
      </c>
      <c r="G147" s="104">
        <v>0.6983192293562068</v>
      </c>
      <c r="H147" s="105">
        <v>6.083491430568679</v>
      </c>
      <c r="I147" s="105">
        <v>4.205687601256886</v>
      </c>
      <c r="J147" s="104">
        <v>5.901105785022166</v>
      </c>
      <c r="K147" s="105">
        <v>39.4759465035401</v>
      </c>
      <c r="L147" s="105">
        <v>21.804160380848035</v>
      </c>
      <c r="M147" s="104">
        <v>37.75953711634211</v>
      </c>
    </row>
    <row r="148" spans="1:13" ht="19.5">
      <c r="A148" s="108">
        <v>10707</v>
      </c>
      <c r="B148" s="103">
        <v>33.40215448959872</v>
      </c>
      <c r="C148" s="103">
        <v>17.454535719735727</v>
      </c>
      <c r="D148" s="104">
        <v>31.898417081234488</v>
      </c>
      <c r="E148" s="105">
        <v>0.7662590373537859</v>
      </c>
      <c r="F148" s="105">
        <v>0.0004286234069229245</v>
      </c>
      <c r="G148" s="104">
        <v>0.694047137976606</v>
      </c>
      <c r="H148" s="105">
        <v>6.452894689023009</v>
      </c>
      <c r="I148" s="105">
        <v>4.338892599345656</v>
      </c>
      <c r="J148" s="104">
        <v>6.253560602255439</v>
      </c>
      <c r="K148" s="105">
        <v>40.62130821597552</v>
      </c>
      <c r="L148" s="105">
        <v>21.793856942488308</v>
      </c>
      <c r="M148" s="104">
        <v>38.84602482146653</v>
      </c>
    </row>
    <row r="149" spans="1:13" ht="19.5">
      <c r="A149" s="108">
        <v>10708</v>
      </c>
      <c r="B149" s="103">
        <v>33.61391401877345</v>
      </c>
      <c r="C149" s="103">
        <v>17.64961035343538</v>
      </c>
      <c r="D149" s="104">
        <v>32.172147083898935</v>
      </c>
      <c r="E149" s="105">
        <v>0.7274691208573252</v>
      </c>
      <c r="F149" s="105">
        <v>0.0004098976413971628</v>
      </c>
      <c r="G149" s="104">
        <v>0.6618070055716928</v>
      </c>
      <c r="H149" s="105">
        <v>6.629907666589281</v>
      </c>
      <c r="I149" s="105">
        <v>4.338868322896943</v>
      </c>
      <c r="J149" s="104">
        <v>6.422999501881536</v>
      </c>
      <c r="K149" s="105">
        <v>40.971290806220054</v>
      </c>
      <c r="L149" s="105">
        <v>21.988888573973725</v>
      </c>
      <c r="M149" s="104">
        <v>39.256953591352165</v>
      </c>
    </row>
    <row r="150" spans="1:13" ht="19.5">
      <c r="A150" s="108">
        <v>10709</v>
      </c>
      <c r="B150" s="103">
        <v>33.80338364660583</v>
      </c>
      <c r="C150" s="103">
        <v>17.22442403016273</v>
      </c>
      <c r="D150" s="104">
        <v>32.38765811414452</v>
      </c>
      <c r="E150" s="105">
        <v>0.7102488119912156</v>
      </c>
      <c r="F150" s="105">
        <v>0.00010622980612243232</v>
      </c>
      <c r="G150" s="104">
        <v>0.649607673551484</v>
      </c>
      <c r="H150" s="105">
        <v>6.7371248636606</v>
      </c>
      <c r="I150" s="105">
        <v>4.568035614768231</v>
      </c>
      <c r="J150" s="104">
        <v>6.551900030324339</v>
      </c>
      <c r="K150" s="105">
        <v>41.25075732225765</v>
      </c>
      <c r="L150" s="105">
        <v>21.792565874737083</v>
      </c>
      <c r="M150" s="104">
        <v>39.58916581802035</v>
      </c>
    </row>
    <row r="151" spans="1:13" ht="19.5">
      <c r="A151" s="108">
        <v>10710</v>
      </c>
      <c r="B151" s="103">
        <v>33.114105326207685</v>
      </c>
      <c r="C151" s="103">
        <v>16.640934731477927</v>
      </c>
      <c r="D151" s="104">
        <v>31.773842560810508</v>
      </c>
      <c r="E151" s="105">
        <v>0.6756114551998392</v>
      </c>
      <c r="F151" s="105">
        <v>0.00011121546615962643</v>
      </c>
      <c r="G151" s="104">
        <v>0.6206525258227849</v>
      </c>
      <c r="H151" s="105">
        <v>6.86878562575933</v>
      </c>
      <c r="I151" s="105">
        <v>4.808806424112127</v>
      </c>
      <c r="J151" s="104">
        <v>6.701185016903639</v>
      </c>
      <c r="K151" s="105">
        <v>40.65850240716685</v>
      </c>
      <c r="L151" s="105">
        <v>21.449852371056213</v>
      </c>
      <c r="M151" s="104">
        <v>39.09568010353693</v>
      </c>
    </row>
    <row r="152" spans="1:13" ht="19.5">
      <c r="A152" s="108">
        <v>10711</v>
      </c>
      <c r="B152" s="103">
        <v>32.70319074885672</v>
      </c>
      <c r="C152" s="103">
        <v>17.415370417154318</v>
      </c>
      <c r="D152" s="104">
        <v>31.336909305795622</v>
      </c>
      <c r="E152" s="105">
        <v>0.6757657090820988</v>
      </c>
      <c r="F152" s="105">
        <v>0.00010689654579795178</v>
      </c>
      <c r="G152" s="104">
        <v>0.6153816858937359</v>
      </c>
      <c r="H152" s="105">
        <v>6.808702686988241</v>
      </c>
      <c r="I152" s="105">
        <v>4.602829493135077</v>
      </c>
      <c r="J152" s="104">
        <v>6.611562509702296</v>
      </c>
      <c r="K152" s="105">
        <v>40.18765914492705</v>
      </c>
      <c r="L152" s="105">
        <v>22.018306806835195</v>
      </c>
      <c r="M152" s="104">
        <v>38.563853501391655</v>
      </c>
    </row>
    <row r="153" spans="1:13" ht="19.5">
      <c r="A153" s="108">
        <v>10712</v>
      </c>
      <c r="B153" s="103">
        <v>32.40313364276177</v>
      </c>
      <c r="C153" s="103">
        <v>16.789026853366252</v>
      </c>
      <c r="D153" s="104">
        <v>31.026290733617127</v>
      </c>
      <c r="E153" s="105">
        <v>0.6678712854068417</v>
      </c>
      <c r="F153" s="105">
        <v>0.00011002723085517338</v>
      </c>
      <c r="G153" s="104">
        <v>0.6089884837376783</v>
      </c>
      <c r="H153" s="105">
        <v>6.895348361788689</v>
      </c>
      <c r="I153" s="105">
        <v>4.691746860951406</v>
      </c>
      <c r="J153" s="104">
        <v>6.701036055492124</v>
      </c>
      <c r="K153" s="105">
        <v>39.966353289957304</v>
      </c>
      <c r="L153" s="105">
        <v>21.480883741548514</v>
      </c>
      <c r="M153" s="104">
        <v>38.33631527284693</v>
      </c>
    </row>
    <row r="154" spans="1:13" ht="19.5">
      <c r="A154" s="108">
        <v>10801</v>
      </c>
      <c r="B154" s="103">
        <v>32.40702262000607</v>
      </c>
      <c r="C154" s="103">
        <v>17.250638053803563</v>
      </c>
      <c r="D154" s="104">
        <v>31.028797145532206</v>
      </c>
      <c r="E154" s="105">
        <v>0.6651915531321012</v>
      </c>
      <c r="F154" s="105">
        <v>0.00010486260987959897</v>
      </c>
      <c r="G154" s="104">
        <v>0.6047127881860552</v>
      </c>
      <c r="H154" s="105">
        <v>6.817986314514422</v>
      </c>
      <c r="I154" s="105">
        <v>4.719482132818379</v>
      </c>
      <c r="J154" s="104">
        <v>6.627161655185521</v>
      </c>
      <c r="K154" s="105">
        <v>39.89020048765259</v>
      </c>
      <c r="L154" s="105">
        <v>21.97022504923182</v>
      </c>
      <c r="M154" s="104">
        <v>38.26067158890378</v>
      </c>
    </row>
    <row r="155" spans="1:13" ht="19.5">
      <c r="A155" s="108">
        <v>1080227</v>
      </c>
      <c r="B155" s="103">
        <f>'工作底稿'!D3*100</f>
        <v>32.81579512584826</v>
      </c>
      <c r="C155" s="103">
        <f>'工作底稿'!D5*100</f>
        <v>17.491819431300478</v>
      </c>
      <c r="D155" s="104">
        <f>'工作底稿'!D7*100</f>
        <v>31.407248771347728</v>
      </c>
      <c r="E155" s="105">
        <f>'工作底稿'!F3*100</f>
        <v>0.6372216180510771</v>
      </c>
      <c r="F155" s="105">
        <f>'工作底稿'!F5*100</f>
        <v>0.00010353346743080909</v>
      </c>
      <c r="G155" s="104">
        <f>'工作底稿'!F7*100</f>
        <v>0.5786591161707098</v>
      </c>
      <c r="H155" s="105">
        <f>'工作底稿'!G3*100</f>
        <v>6.962917784281158</v>
      </c>
      <c r="I155" s="105">
        <f>'工作底稿'!G5*100</f>
        <v>4.744125742187735</v>
      </c>
      <c r="J155" s="104">
        <f>'工作底稿'!G7*100</f>
        <v>6.758971269056819</v>
      </c>
      <c r="K155" s="105">
        <f>'工作底稿'!I3*100</f>
        <v>40.4159345281805</v>
      </c>
      <c r="L155" s="105">
        <f>'工作底稿'!I5*100</f>
        <v>22.236048706955643</v>
      </c>
      <c r="M155" s="104">
        <f>'工作底稿'!I7*100</f>
        <v>38.74487915657526</v>
      </c>
    </row>
    <row r="156" ht="15.75" customHeight="1"/>
    <row r="157" spans="1:13" ht="21.75" customHeight="1">
      <c r="A157" s="133" t="s">
        <v>93</v>
      </c>
      <c r="B157" s="133"/>
      <c r="C157" s="133"/>
      <c r="D157" s="133"/>
      <c r="E157" s="133"/>
      <c r="F157" s="133"/>
      <c r="G157" s="133"/>
      <c r="H157" s="124">
        <f>'工作底稿'!I2</f>
        <v>126108.7106</v>
      </c>
      <c r="I157" s="123" t="s">
        <v>88</v>
      </c>
      <c r="J157" s="134" t="s">
        <v>87</v>
      </c>
      <c r="K157" s="134"/>
      <c r="L157" s="124">
        <f>'工作底稿'!I4</f>
        <v>7023.0314</v>
      </c>
      <c r="M157" s="122" t="s">
        <v>89</v>
      </c>
    </row>
    <row r="158" spans="1:13" ht="19.5" customHeight="1">
      <c r="A158" s="133" t="s">
        <v>90</v>
      </c>
      <c r="B158" s="133"/>
      <c r="C158" s="133"/>
      <c r="D158" s="124">
        <f>H157+L157</f>
        <v>133131.742</v>
      </c>
      <c r="E158" s="122" t="s">
        <v>91</v>
      </c>
      <c r="F158" s="122"/>
      <c r="G158" s="122"/>
      <c r="H158" s="118"/>
      <c r="I158" s="118"/>
      <c r="J158" s="118"/>
      <c r="K158" s="118"/>
      <c r="L158" s="118"/>
      <c r="M158" s="118"/>
    </row>
  </sheetData>
  <sheetProtection/>
  <mergeCells count="17">
    <mergeCell ref="A158:C158"/>
    <mergeCell ref="A1:M1"/>
    <mergeCell ref="B3:D3"/>
    <mergeCell ref="K4:M4"/>
    <mergeCell ref="K3:M3"/>
    <mergeCell ref="A3:A4"/>
    <mergeCell ref="E3:G3"/>
    <mergeCell ref="E4:G4"/>
    <mergeCell ref="H3:J4"/>
    <mergeCell ref="K8:M8"/>
    <mergeCell ref="K9:M9"/>
    <mergeCell ref="A8:A9"/>
    <mergeCell ref="E8:G9"/>
    <mergeCell ref="H8:J9"/>
    <mergeCell ref="B8:D9"/>
    <mergeCell ref="A157:G157"/>
    <mergeCell ref="J157:K157"/>
  </mergeCells>
  <printOptions horizontalCentered="1" verticalCentered="1"/>
  <pageMargins left="0.35433070866141736" right="0.35433070866141736" top="0" bottom="0" header="0.11811023622047245" footer="0.15748031496062992"/>
  <pageSetup horizontalDpi="300" verticalDpi="300" orientation="landscape" paperSize="9" scale="9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zoomScalePageLayoutView="0" workbookViewId="0" topLeftCell="B1">
      <selection activeCell="E26" sqref="E26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125" style="2" customWidth="1"/>
    <col min="4" max="4" width="16.125" style="0" customWidth="1"/>
    <col min="5" max="5" width="16.625" style="0" customWidth="1"/>
    <col min="6" max="6" width="16.875" style="0" customWidth="1"/>
    <col min="7" max="8" width="17.125" style="0" customWidth="1"/>
  </cols>
  <sheetData>
    <row r="1" spans="2:9" s="1" customFormat="1" ht="16.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6.5">
      <c r="B2" s="54" t="s">
        <v>21</v>
      </c>
      <c r="C2" s="57">
        <f>C16</f>
        <v>312027.2043</v>
      </c>
      <c r="D2" s="57">
        <f>D16</f>
        <v>91729.5899</v>
      </c>
      <c r="E2" s="57">
        <f>E16</f>
        <v>10664.6182</v>
      </c>
      <c r="F2" s="57">
        <f>F16</f>
        <v>1988.3048</v>
      </c>
      <c r="G2" s="57">
        <f>G16</f>
        <v>21726.1977</v>
      </c>
      <c r="H2" s="58">
        <f>SUM(D2:F2)</f>
        <v>104382.5129</v>
      </c>
      <c r="I2" s="58">
        <f>H2+G2</f>
        <v>126108.7106</v>
      </c>
      <c r="J2" s="95" t="s">
        <v>52</v>
      </c>
    </row>
    <row r="3" spans="2:9" s="3" customFormat="1" ht="15">
      <c r="B3" s="59"/>
      <c r="C3" s="60"/>
      <c r="D3" s="142">
        <f>(D2+E2)/C2</f>
        <v>0.3281579512584826</v>
      </c>
      <c r="E3" s="142"/>
      <c r="F3" s="62">
        <f>F2/C2</f>
        <v>0.006372216180510771</v>
      </c>
      <c r="G3" s="63">
        <f>G2/C2</f>
        <v>0.06962917784281158</v>
      </c>
      <c r="H3" s="64">
        <f>D3+F3</f>
        <v>0.3345301674389934</v>
      </c>
      <c r="I3" s="65">
        <f>H3+G3</f>
        <v>0.40415934528180497</v>
      </c>
    </row>
    <row r="4" spans="2:10" s="4" customFormat="1" ht="16.5">
      <c r="B4" s="66" t="s">
        <v>22</v>
      </c>
      <c r="C4" s="67">
        <f>D22</f>
        <v>31583.99</v>
      </c>
      <c r="D4" s="82">
        <f>E20</f>
        <v>4797.5382</v>
      </c>
      <c r="E4" s="82">
        <f>F20</f>
        <v>727.0763</v>
      </c>
      <c r="F4" s="82">
        <f>G20</f>
        <v>0.0327</v>
      </c>
      <c r="G4" s="82">
        <f>H20</f>
        <v>1498.3842</v>
      </c>
      <c r="H4" s="68">
        <f>SUM(D4:F4)</f>
        <v>5524.647199999999</v>
      </c>
      <c r="I4" s="68">
        <f>H4+G4</f>
        <v>7023.0314</v>
      </c>
      <c r="J4" s="95" t="s">
        <v>52</v>
      </c>
    </row>
    <row r="5" spans="2:9" s="1" customFormat="1" ht="15">
      <c r="B5" s="54"/>
      <c r="C5" s="69"/>
      <c r="D5" s="142">
        <f>(D4+E4)/C4</f>
        <v>0.17491819431300476</v>
      </c>
      <c r="E5" s="142"/>
      <c r="F5" s="62">
        <f>F4/C4</f>
        <v>1.035334674308091E-06</v>
      </c>
      <c r="G5" s="63">
        <f>G4/C4</f>
        <v>0.047441257421877346</v>
      </c>
      <c r="H5" s="64">
        <f>D5+F5</f>
        <v>0.17491922964767906</v>
      </c>
      <c r="I5" s="65">
        <f>G5+H5</f>
        <v>0.2223604870695564</v>
      </c>
    </row>
    <row r="6" spans="2:9" s="1" customFormat="1" ht="15">
      <c r="B6" s="54" t="s">
        <v>23</v>
      </c>
      <c r="C6" s="58">
        <f aca="true" t="shared" si="0" ref="C6:H6">C2+C4</f>
        <v>343611.1943</v>
      </c>
      <c r="D6" s="70">
        <f t="shared" si="0"/>
        <v>96527.1281</v>
      </c>
      <c r="E6" s="70">
        <f t="shared" si="0"/>
        <v>11391.694500000001</v>
      </c>
      <c r="F6" s="70">
        <f t="shared" si="0"/>
        <v>1988.3374999999999</v>
      </c>
      <c r="G6" s="70">
        <f t="shared" si="0"/>
        <v>23224.5819</v>
      </c>
      <c r="H6" s="58">
        <f t="shared" si="0"/>
        <v>109907.16010000001</v>
      </c>
      <c r="I6" s="58">
        <f>H6+G6</f>
        <v>133131.742</v>
      </c>
    </row>
    <row r="7" spans="2:9" s="1" customFormat="1" ht="15">
      <c r="B7" s="54"/>
      <c r="C7" s="58"/>
      <c r="D7" s="142">
        <f>(D6+E6)/C6</f>
        <v>0.3140724877134773</v>
      </c>
      <c r="E7" s="142"/>
      <c r="F7" s="62">
        <f>F6/C6</f>
        <v>0.005786591161707097</v>
      </c>
      <c r="G7" s="63">
        <f>G6/C6</f>
        <v>0.0675897126905682</v>
      </c>
      <c r="H7" s="64">
        <f>D7+F7</f>
        <v>0.3198590788751844</v>
      </c>
      <c r="I7" s="65">
        <f>G7+H7</f>
        <v>0.38744879156575257</v>
      </c>
    </row>
    <row r="8" spans="2:9" s="1" customFormat="1" ht="1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">
      <c r="B9" s="71"/>
      <c r="C9" s="72"/>
      <c r="D9" s="73"/>
      <c r="E9" s="73"/>
      <c r="F9" s="74"/>
      <c r="G9" s="75"/>
      <c r="H9" s="76"/>
      <c r="I9" s="77"/>
    </row>
    <row r="10" spans="2:9" s="1" customFormat="1" ht="15.7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6.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6.5">
      <c r="B12" s="90" t="s">
        <v>21</v>
      </c>
      <c r="C12" s="58"/>
      <c r="D12" s="61"/>
      <c r="E12" s="61"/>
      <c r="F12" s="62"/>
      <c r="G12" s="63"/>
      <c r="H12" s="76"/>
      <c r="I12" s="91"/>
    </row>
    <row r="13" spans="1:9" ht="16.5" customHeight="1">
      <c r="A13" s="36" t="s">
        <v>35</v>
      </c>
      <c r="B13" s="125" t="s">
        <v>92</v>
      </c>
      <c r="C13"/>
      <c r="I13" s="47"/>
    </row>
    <row r="14" spans="2:9" ht="16.5">
      <c r="B14" s="92"/>
      <c r="C14" s="117" t="s">
        <v>80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6.5">
      <c r="B15" s="92">
        <v>10000</v>
      </c>
      <c r="C15" s="115">
        <v>3120272043</v>
      </c>
      <c r="D15" s="115">
        <v>917295899</v>
      </c>
      <c r="E15" s="115">
        <v>106646182</v>
      </c>
      <c r="F15" s="115">
        <v>19883048</v>
      </c>
      <c r="G15" s="115">
        <v>217261977</v>
      </c>
      <c r="H15" s="95" t="s">
        <v>51</v>
      </c>
      <c r="I15" s="47"/>
    </row>
    <row r="16" spans="2:9" ht="16.5">
      <c r="B16" s="92" t="s">
        <v>49</v>
      </c>
      <c r="C16" s="53">
        <f>C15/$B$15</f>
        <v>312027.2043</v>
      </c>
      <c r="D16" s="53">
        <f>D15/$B$15</f>
        <v>91729.5899</v>
      </c>
      <c r="E16" s="53">
        <f>E15/$B$15</f>
        <v>10664.6182</v>
      </c>
      <c r="F16" s="53">
        <f>F15/$B$15</f>
        <v>1988.3048</v>
      </c>
      <c r="G16" s="53">
        <f>G15/$B$15</f>
        <v>21726.1977</v>
      </c>
      <c r="H16" s="26"/>
      <c r="I16" s="47"/>
    </row>
    <row r="17" spans="2:9" ht="16.5">
      <c r="B17" s="46"/>
      <c r="C17" s="27"/>
      <c r="D17" s="26"/>
      <c r="E17" s="26"/>
      <c r="F17" s="26"/>
      <c r="G17" s="26"/>
      <c r="H17" s="26"/>
      <c r="I17" s="47"/>
    </row>
    <row r="18" spans="2:9" ht="16.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6.5">
      <c r="A19" s="96">
        <v>20120507</v>
      </c>
      <c r="B19" s="120">
        <v>20190227</v>
      </c>
      <c r="C19" s="119">
        <v>358410334</v>
      </c>
      <c r="D19" s="119">
        <v>386460631</v>
      </c>
      <c r="E19" s="119">
        <v>47975382</v>
      </c>
      <c r="F19" s="119">
        <v>7270763</v>
      </c>
      <c r="G19" s="119">
        <v>327</v>
      </c>
      <c r="H19" s="119">
        <v>14983842</v>
      </c>
      <c r="I19" s="121" t="s">
        <v>51</v>
      </c>
    </row>
    <row r="20" spans="2:9" s="26" customFormat="1" ht="16.5">
      <c r="B20" s="92" t="s">
        <v>49</v>
      </c>
      <c r="C20" s="52">
        <f aca="true" t="shared" si="1" ref="C20:H20">C19/$B$15</f>
        <v>35841.0334</v>
      </c>
      <c r="D20" s="52">
        <f t="shared" si="1"/>
        <v>38646.0631</v>
      </c>
      <c r="E20" s="82">
        <f t="shared" si="1"/>
        <v>4797.5382</v>
      </c>
      <c r="F20" s="82">
        <f t="shared" si="1"/>
        <v>727.0763</v>
      </c>
      <c r="G20" s="82">
        <f t="shared" si="1"/>
        <v>0.0327</v>
      </c>
      <c r="H20" s="82">
        <f t="shared" si="1"/>
        <v>1498.3842</v>
      </c>
      <c r="I20" s="49"/>
    </row>
    <row r="21" spans="2:9" s="26" customFormat="1" ht="16.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6.5">
      <c r="B22" s="100" t="s">
        <v>54</v>
      </c>
      <c r="C22" s="114">
        <v>3158399</v>
      </c>
      <c r="D22" s="81">
        <f>C22/100</f>
        <v>31583.99</v>
      </c>
      <c r="E22" s="52"/>
      <c r="F22" s="52"/>
      <c r="G22" s="52"/>
      <c r="H22" s="52"/>
      <c r="I22" s="47"/>
    </row>
    <row r="23" spans="2:9" ht="16.5">
      <c r="B23" s="46"/>
      <c r="C23" s="27"/>
      <c r="D23" s="26"/>
      <c r="E23" s="26"/>
      <c r="F23" s="26"/>
      <c r="G23" s="26"/>
      <c r="H23" s="26"/>
      <c r="I23" s="47"/>
    </row>
    <row r="24" spans="2:9" ht="17.25" thickBot="1">
      <c r="B24" s="48"/>
      <c r="C24" s="94"/>
      <c r="D24" s="50"/>
      <c r="E24" s="50"/>
      <c r="F24" s="50"/>
      <c r="G24" s="50"/>
      <c r="H24" s="50"/>
      <c r="I24" s="51"/>
    </row>
    <row r="25" spans="2:3" ht="16.5">
      <c r="B25" s="97"/>
      <c r="C25" s="101" t="s">
        <v>83</v>
      </c>
    </row>
    <row r="26" spans="2:5" ht="16.5">
      <c r="B26" s="98"/>
      <c r="C26" s="116" t="s">
        <v>81</v>
      </c>
      <c r="E26" t="s">
        <v>82</v>
      </c>
    </row>
    <row r="27" spans="2:3" ht="16.5">
      <c r="B27" s="99"/>
      <c r="C27" s="101" t="s">
        <v>85</v>
      </c>
    </row>
    <row r="29" ht="16.5">
      <c r="B29" s="107"/>
    </row>
    <row r="30" spans="2:8" ht="16.5">
      <c r="B30" s="107"/>
      <c r="C30" s="27"/>
      <c r="D30" s="26"/>
      <c r="E30" s="26"/>
      <c r="F30" s="26"/>
      <c r="G30" s="26"/>
      <c r="H30" s="26"/>
    </row>
    <row r="31" spans="3:8" ht="16.5">
      <c r="C31" s="109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10"/>
      <c r="D33" s="26"/>
      <c r="E33" s="26"/>
      <c r="F33" s="26"/>
      <c r="G33" s="26"/>
      <c r="H33" s="26"/>
    </row>
    <row r="34" spans="3:8" ht="16.5">
      <c r="C34" s="111"/>
      <c r="D34" s="26"/>
      <c r="E34" s="26"/>
      <c r="F34" s="26"/>
      <c r="G34" s="26"/>
      <c r="H34" s="26"/>
    </row>
    <row r="35" spans="3:8" ht="16.5">
      <c r="C35" s="112"/>
      <c r="D35" s="26"/>
      <c r="E35" s="26"/>
      <c r="F35" s="26"/>
      <c r="G35" s="26"/>
      <c r="H35" s="26"/>
    </row>
    <row r="36" spans="3:8" ht="16.5">
      <c r="C36" s="112"/>
      <c r="D36" s="26"/>
      <c r="E36" s="26"/>
      <c r="F36" s="26"/>
      <c r="G36" s="26"/>
      <c r="H36" s="26"/>
    </row>
    <row r="37" spans="3:8" ht="16.5">
      <c r="C37" s="113"/>
      <c r="D37" s="26"/>
      <c r="E37" s="26"/>
      <c r="F37" s="26"/>
      <c r="G37" s="26"/>
      <c r="H37" s="26"/>
    </row>
    <row r="38" spans="3:8" ht="16.5">
      <c r="C38" s="27"/>
      <c r="D38" s="26"/>
      <c r="E38" s="26"/>
      <c r="F38" s="26"/>
      <c r="G38" s="26"/>
      <c r="H38" s="26"/>
    </row>
    <row r="39" spans="3:8" ht="16.5">
      <c r="C39" s="27"/>
      <c r="D39" s="26"/>
      <c r="E39" s="26"/>
      <c r="F39" s="26"/>
      <c r="G39" s="26"/>
      <c r="H39" s="26"/>
    </row>
  </sheetData>
  <sheetProtection/>
  <mergeCells count="3">
    <mergeCell ref="D3:E3"/>
    <mergeCell ref="D5:E5"/>
    <mergeCell ref="D7:E7"/>
  </mergeCells>
  <hyperlinks>
    <hyperlink ref="C25" r:id="rId1" display="TSE資料"/>
    <hyperlink ref="C26" r:id="rId2" display="OTC資料"/>
    <hyperlink ref="C27" r:id="rId3" display="OTC總市值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劉瑞興mark</cp:lastModifiedBy>
  <cp:lastPrinted>2019-01-09T09:50:33Z</cp:lastPrinted>
  <dcterms:created xsi:type="dcterms:W3CDTF">2003-05-23T03:54:03Z</dcterms:created>
  <dcterms:modified xsi:type="dcterms:W3CDTF">2019-02-27T09:41:07Z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